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75" windowWidth="23670" windowHeight="702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<sst xmlns="http://schemas.openxmlformats.org/spreadsheetml/2006/main" count="7794" uniqueCount="729">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</sst>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N2" sqref="N2:P2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e">
        <f>"Версия "&amp;GetVersion()</f>
        <v>#NAME?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6">
      <selection activeCell="K17" sqref="K17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2021</v>
      </c>
    </row>
    <row r="3" spans="1:14" ht="15" customHeight="1">
      <c r="A3" s="26"/>
      <c r="D3" s="94"/>
      <c r="E3" s="95"/>
      <c r="F3" s="96"/>
      <c r="G3" s="186" t="e">
        <f>version</f>
        <v>#NAME?</v>
      </c>
      <c r="H3" s="187"/>
      <c r="M3" s="28" t="s">
        <v>120</v>
      </c>
      <c r="N3" s="1">
        <f>N2-1</f>
        <v>2020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2019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177</v>
      </c>
      <c r="G8" s="106" t="s">
        <v>12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491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724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725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N48" sqref="N48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Ноябрь 2021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Ноябрь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485.69700000000006</v>
      </c>
      <c r="G20" s="48">
        <f t="shared" si="0"/>
        <v>125.656</v>
      </c>
      <c r="H20" s="48">
        <f t="shared" si="0"/>
        <v>106.476</v>
      </c>
      <c r="I20" s="48">
        <f t="shared" si="0"/>
        <v>0</v>
      </c>
      <c r="J20" s="48">
        <f t="shared" si="0"/>
        <v>19.18</v>
      </c>
      <c r="K20" s="48">
        <f t="shared" si="0"/>
        <v>0</v>
      </c>
      <c r="L20" s="48">
        <f t="shared" si="0"/>
        <v>360.04100000000005</v>
      </c>
      <c r="M20" s="48">
        <f t="shared" si="0"/>
        <v>286.523</v>
      </c>
      <c r="N20" s="48">
        <f t="shared" si="0"/>
        <v>0</v>
      </c>
      <c r="O20" s="48">
        <f t="shared" si="0"/>
        <v>73.518</v>
      </c>
      <c r="P20" s="48">
        <f t="shared" si="0"/>
        <v>0</v>
      </c>
      <c r="Q20" s="48">
        <f>IF(G20=0,0,T20/G20)</f>
        <v>2.60446</v>
      </c>
      <c r="R20" s="48">
        <f>IF(L20=0,0,U20/L20)</f>
        <v>2.8262990936032284</v>
      </c>
      <c r="S20" s="48">
        <f>SUM(S21:S24)</f>
        <v>1344.8495777200003</v>
      </c>
      <c r="T20" s="48">
        <f>SUM(T21:T24)</f>
        <v>327.26602576</v>
      </c>
      <c r="U20" s="48">
        <f>SUM(U21:U24)</f>
        <v>1017.5835519600001</v>
      </c>
      <c r="V20" s="48">
        <f>SUM(V21:V24)</f>
        <v>0</v>
      </c>
      <c r="W20" s="131">
        <f>SUM(W21:W24)</f>
        <v>1344.8495777200003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463.78900000000004</v>
      </c>
      <c r="G22" s="48">
        <f>H22+I22+J22+K22</f>
        <v>125.656</v>
      </c>
      <c r="H22" s="56">
        <v>106.476</v>
      </c>
      <c r="I22" s="56"/>
      <c r="J22" s="56">
        <v>19.18</v>
      </c>
      <c r="K22" s="56"/>
      <c r="L22" s="48">
        <f>M22+N22+O22+P22</f>
        <v>338.13300000000004</v>
      </c>
      <c r="M22" s="56">
        <v>286.523</v>
      </c>
      <c r="N22" s="56"/>
      <c r="O22" s="56">
        <v>51.61</v>
      </c>
      <c r="P22" s="56"/>
      <c r="Q22" s="56">
        <v>2.60446</v>
      </c>
      <c r="R22" s="56">
        <v>2.83352</v>
      </c>
      <c r="S22" s="48">
        <f>T22+U22</f>
        <v>1285.3726439200002</v>
      </c>
      <c r="T22" s="56">
        <f>G22*Q22</f>
        <v>327.26602576</v>
      </c>
      <c r="U22" s="56">
        <f>L22*R22</f>
        <v>958.1066181600002</v>
      </c>
      <c r="V22" s="56">
        <v>0</v>
      </c>
      <c r="W22" s="57">
        <f>S22-V22</f>
        <v>1285.3726439200002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21.908</v>
      </c>
      <c r="G23" s="48">
        <f>H23+I23+J23+K23</f>
        <v>0</v>
      </c>
      <c r="H23" s="56"/>
      <c r="I23" s="56"/>
      <c r="J23" s="56"/>
      <c r="K23" s="56"/>
      <c r="L23" s="48">
        <f>M23+N23+O23+P23</f>
        <v>21.908</v>
      </c>
      <c r="M23" s="56"/>
      <c r="N23" s="56"/>
      <c r="O23" s="56">
        <v>21.908</v>
      </c>
      <c r="P23" s="56"/>
      <c r="Q23" s="56"/>
      <c r="R23" s="56">
        <v>2.71485</v>
      </c>
      <c r="S23" s="48">
        <f>T23+U23</f>
        <v>59.476933800000005</v>
      </c>
      <c r="T23" s="56">
        <f>G23*Q23</f>
        <v>0</v>
      </c>
      <c r="U23" s="56">
        <f>L23*R23</f>
        <v>59.476933800000005</v>
      </c>
      <c r="V23" s="56"/>
      <c r="W23" s="57">
        <f>S23-V23</f>
        <v>59.476933800000005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J16" sqref="J1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2021-12-20T05:56:14Z</cp:lastPrinted>
  <dcterms:created xsi:type="dcterms:W3CDTF">2009-01-25T23:42:29Z</dcterms:created>
  <dcterms:modified xsi:type="dcterms:W3CDTF">2021-12-20T06:53:09Z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